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7500"/>
  </bookViews>
  <sheets>
    <sheet name="6 tháng cuối" sheetId="1" r:id="rId1"/>
  </sheets>
  <externalReferences>
    <externalReference r:id="rId2"/>
    <externalReference r:id="rId3"/>
    <externalReference r:id="rId4"/>
  </externalReferences>
  <definedNames>
    <definedName name="_xlnm.Print_Titles" localSheetId="0">'6 tháng cuối'!$10:$10</definedName>
  </definedNames>
  <calcPr calcId="145621" fullCalcOnLoad="1"/>
</workbook>
</file>

<file path=xl/calcChain.xml><?xml version="1.0" encoding="utf-8"?>
<calcChain xmlns="http://schemas.openxmlformats.org/spreadsheetml/2006/main">
  <c r="D14" i="1" l="1"/>
  <c r="E14" i="1"/>
  <c r="F14" i="1"/>
  <c r="C15" i="1"/>
  <c r="C13" i="1" s="1"/>
  <c r="D15" i="1"/>
  <c r="F15" i="1" s="1"/>
  <c r="E15" i="1"/>
  <c r="C17" i="1"/>
  <c r="D17" i="1"/>
  <c r="F17" i="1"/>
  <c r="C20" i="1"/>
  <c r="D20" i="1"/>
  <c r="F20" i="1" s="1"/>
  <c r="E20" i="1"/>
  <c r="D22" i="1"/>
  <c r="F22" i="1"/>
  <c r="D28" i="1"/>
  <c r="E28" i="1" s="1"/>
  <c r="D29" i="1"/>
  <c r="E29" i="1"/>
  <c r="F29" i="1"/>
  <c r="D30" i="1"/>
  <c r="F30" i="1" s="1"/>
  <c r="E30" i="1"/>
  <c r="D31" i="1"/>
  <c r="E31" i="1"/>
  <c r="F31" i="1"/>
  <c r="D32" i="1"/>
  <c r="F32" i="1" s="1"/>
  <c r="E32" i="1"/>
  <c r="D33" i="1"/>
  <c r="E33" i="1"/>
  <c r="F33" i="1"/>
  <c r="D34" i="1"/>
  <c r="F34" i="1" s="1"/>
  <c r="E34" i="1"/>
  <c r="C35" i="1"/>
  <c r="C27" i="1" s="1"/>
  <c r="C25" i="1" s="1"/>
  <c r="C24" i="1" s="1"/>
  <c r="D35" i="1"/>
  <c r="E35" i="1"/>
  <c r="F35" i="1"/>
  <c r="D36" i="1"/>
  <c r="E36" i="1" s="1"/>
  <c r="D37" i="1"/>
  <c r="E37" i="1"/>
  <c r="F37" i="1"/>
  <c r="D38" i="1"/>
  <c r="E38" i="1" s="1"/>
  <c r="D39" i="1"/>
  <c r="E39" i="1"/>
  <c r="F39" i="1"/>
  <c r="C40" i="1"/>
  <c r="D41" i="1"/>
  <c r="D40" i="1" s="1"/>
  <c r="E41" i="1"/>
  <c r="F41" i="1"/>
  <c r="D42" i="1"/>
  <c r="D43" i="1"/>
  <c r="F43" i="1"/>
  <c r="D44" i="1"/>
  <c r="F44" i="1"/>
  <c r="D45" i="1"/>
  <c r="E40" i="1" l="1"/>
  <c r="F40" i="1"/>
  <c r="D13" i="1"/>
  <c r="D27" i="1"/>
  <c r="D16" i="1"/>
  <c r="F38" i="1"/>
  <c r="F36" i="1"/>
  <c r="C22" i="1"/>
  <c r="E22" i="1" s="1"/>
  <c r="E17" i="1"/>
  <c r="C16" i="1" l="1"/>
  <c r="E13" i="1"/>
  <c r="F13" i="1"/>
  <c r="E27" i="1"/>
  <c r="D25" i="1"/>
  <c r="F27" i="1"/>
  <c r="E16" i="1"/>
  <c r="F16" i="1"/>
  <c r="D24" i="1" l="1"/>
  <c r="F25" i="1"/>
  <c r="E25" i="1"/>
  <c r="E24" i="1" l="1"/>
  <c r="F24" i="1"/>
</calcChain>
</file>

<file path=xl/sharedStrings.xml><?xml version="1.0" encoding="utf-8"?>
<sst xmlns="http://schemas.openxmlformats.org/spreadsheetml/2006/main" count="61" uniqueCount="51">
  <si>
    <t>Dự toán giữ lại theo QĐ 4757/QĐ-UBND và QĐ 6914/QĐ-UBND</t>
  </si>
  <si>
    <t>Chi khác</t>
  </si>
  <si>
    <t>Thông tin tuyên truyền liên lạc</t>
  </si>
  <si>
    <t>Chi phí nghiệp vụ chuyên môn</t>
  </si>
  <si>
    <t>Chi phí thuê mướn</t>
  </si>
  <si>
    <t>Chi thanh toán cá nhân</t>
  </si>
  <si>
    <t xml:space="preserve">Kinh phí không thực hiện chế độ tự chủ </t>
  </si>
  <si>
    <t>1.2</t>
  </si>
  <si>
    <t>Chi mua sắm, sửa chữa lớn</t>
  </si>
  <si>
    <t>Thanh toán công tác phí</t>
  </si>
  <si>
    <t>Vật tư văn phòng</t>
  </si>
  <si>
    <t>Chi phí hội nghị</t>
  </si>
  <si>
    <t>Thanh toán dịch vụ công cộng</t>
  </si>
  <si>
    <t>Chè nước CBCC</t>
  </si>
  <si>
    <t>KP tiết kiệm 10% CCTL</t>
  </si>
  <si>
    <t xml:space="preserve"> Kinh phí thực hiện chế độ tự chủ </t>
  </si>
  <si>
    <t>1.1</t>
  </si>
  <si>
    <t>Chi quản lý hành chính</t>
  </si>
  <si>
    <t>Nguồn ngân sách trong nước</t>
  </si>
  <si>
    <t>I</t>
  </si>
  <si>
    <t>Dự toán chi ngân sách nhà nước</t>
  </si>
  <si>
    <t>B</t>
  </si>
  <si>
    <t>Phí</t>
  </si>
  <si>
    <t>Học phí</t>
  </si>
  <si>
    <t xml:space="preserve"> Số phí, lệ phí nộp ngân sách nhà nước</t>
  </si>
  <si>
    <t>III</t>
  </si>
  <si>
    <t>Thu khác tại đơn vị</t>
  </si>
  <si>
    <t>b</t>
  </si>
  <si>
    <t>a</t>
  </si>
  <si>
    <t>Chi sự nghiệp chuyên môn</t>
  </si>
  <si>
    <t>Chi từ nguồn thu phí được để lại</t>
  </si>
  <si>
    <t>II</t>
  </si>
  <si>
    <t xml:space="preserve"> Số thu phí, lệ phí</t>
  </si>
  <si>
    <t>Tổng số thu, chi, nộp ngân sách phí, lệ phí</t>
  </si>
  <si>
    <t>A</t>
  </si>
  <si>
    <t>Ước thực hiện 6 tháng cuối năm nay so với cùng kỳ năm trước (tỷ lệ %)</t>
  </si>
  <si>
    <t>Ước thực hiện/Dự toán năm (tỷ lệ %)</t>
  </si>
  <si>
    <t>Ước thực
hiện 6 tháng cuối năm</t>
  </si>
  <si>
    <t>Dự toán năm</t>
  </si>
  <si>
    <t>Nội dung</t>
  </si>
  <si>
    <t xml:space="preserve">Số 
TT </t>
  </si>
  <si>
    <t>ĐV tính: Triệu đồng</t>
  </si>
  <si>
    <t xml:space="preserve">         Trường THCS Cổ Bi công khai tình hình thực hiện dự toán thu-chi ngân sách 6 tháng cuối năm 2020 như sau:</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</si>
  <si>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</si>
  <si>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Căn cứ Nghị định số 163/2016/NĐ-CP ngày 21 tháng 12 năm 2016 của Chính phủ quy định chi tiết thi hành một số điều của Luật Ngân sách nhà nước;</t>
  </si>
  <si>
    <t>CÔNG KHAI THỰC HIỆN DỰ TOÁN THU- CHI NGÂN SÁCH 6 THÁNG CUỐI NĂM 2020</t>
  </si>
  <si>
    <t>Cổ Bi, ngày 02 tháng 01 năm 2021</t>
  </si>
  <si>
    <t>Độc lập - Tự do - Hạnh phúc</t>
  </si>
  <si>
    <t xml:space="preserve"> Chương: 622 - Loại 070 - Khoản 073</t>
  </si>
  <si>
    <t>CỘNG HÒA XÃ HỘI CHỦ NGHĨA VIỆT NAM</t>
  </si>
  <si>
    <t xml:space="preserve">  Đơn vị: Trường THCS Cổ Bi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</si>
</sst>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indexed="9"/>
      <name val="Arial"/>
      <family val="2"/>
    </font>
    <font>
      <b/>
      <sz val="12"/>
      <color theme="1"/>
      <name val="Times New Roman"/>
      <family val="1"/>
    </font>
    <font>
      <b/>
      <sz val="13"/>
      <color theme="1"/>
      <name val="Times New Roman"/>
      <family val="1"/>
    </font>
    <font>
      <sz val="12"/>
      <color theme="1"/>
      <name val="Times New Roman"/>
      <family val="1"/>
    </font>
    <font>
      <sz val="11"/>
      <color theme="1"/>
      <name val="Arial"/>
      <family val="2"/>
    </font>
    <font>
      <b/>
      <sz val="14"/>
      <color theme="1"/>
      <name val="Times New Roman"/>
      <family val="1"/>
    </font>
    <font>
      <b/>
      <i/>
      <sz val="12"/>
      <color theme="1"/>
      <name val="Times New Roman"/>
      <family val="1"/>
    </font>
    <font>
      <i/>
      <sz val="14"/>
      <color theme="1"/>
      <name val="Times New Roman"/>
      <family val="1"/>
    </font>
    <font>
      <sz val="13"/>
      <color theme="1"/>
      <name val="Times New Roman"/>
      <family val="1"/>
    </font>
    <font>
      <i/>
      <sz val="12"/>
      <color theme="1"/>
      <name val="Times New Roman"/>
      <family val="1"/>
    </font>
    <font>
      <sz val="14"/>
      <color theme="1"/>
      <name val="Times New Roman"/>
      <family val="1"/>
    </font>
    <font>
      <b/>
      <sz val="11"/>
      <color theme="1"/>
      <name val="Arial"/>
      <family val="2"/>
    </font>
    <font>
      <sz val="11"/>
      <color theme="1"/>
      <name val="Times New Roman"/>
      <family val="1"/>
    </font>
    <font>
      <b/>
      <i/>
      <sz val="12"/>
      <color theme="1"/>
      <name val=".VnTime"/>
      <family val="2"/>
    </font>
    <font>
      <b/>
      <sz val="12"/>
      <color theme="1"/>
      <name val=".VnTime"/>
      <family val="2"/>
    </font>
    <font>
      <sz val="12"/>
      <color theme="1"/>
      <name val=".VnTime"/>
      <family val="2"/>
    </font>
    <font>
      <i/>
      <sz val="12"/>
      <color theme="1"/>
      <name val=".VnTime"/>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Fill="0" applyProtection="0"/>
  </cellStyleXfs>
  <cellXfs count="51">
    <xf numFmtId="0" fontId="0" fillId="0" borderId="0" xfId="0"/>
    <xf numFmtId="0" fontId="3" fillId="0" borderId="1" xfId="0" applyFont="1" applyFill="1" applyBorder="1" applyProtection="1"/>
    <xf numFmtId="0" fontId="3" fillId="0" borderId="1" xfId="0" applyFont="1" applyFill="1" applyBorder="1" applyAlignment="1" applyProtection="1">
      <alignment horizont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1" fillId="0" borderId="1" xfId="0" applyFont="1" applyFill="1" applyBorder="1" applyAlignment="1" applyProtection="1">
      <alignment horizontal="center"/>
    </xf>
    <xf numFmtId="0" fontId="1" fillId="0" borderId="1" xfId="0" applyFont="1" applyFill="1" applyBorder="1" applyAlignment="1" applyProtection="1">
      <alignment wrapText="1"/>
    </xf>
    <xf numFmtId="0" fontId="6" fillId="0" borderId="1" xfId="0" applyFont="1" applyFill="1" applyBorder="1" applyAlignment="1" applyProtection="1">
      <alignment horizontal="right"/>
    </xf>
    <xf numFmtId="0" fontId="9" fillId="0" borderId="1" xfId="0" applyFont="1" applyFill="1" applyBorder="1" applyAlignment="1" applyProtection="1">
      <alignment horizontal="center"/>
    </xf>
    <xf numFmtId="10" fontId="9" fillId="0" borderId="1" xfId="0" applyNumberFormat="1" applyFont="1" applyFill="1" applyBorder="1" applyAlignment="1" applyProtection="1">
      <alignment horizontal="center"/>
    </xf>
    <xf numFmtId="0" fontId="1" fillId="0" borderId="1" xfId="0" applyFont="1" applyFill="1" applyBorder="1" applyAlignment="1" applyProtection="1">
      <alignment horizontal="right" vertical="top" wrapText="1"/>
    </xf>
    <xf numFmtId="0" fontId="1" fillId="0" borderId="1" xfId="0" applyFont="1" applyFill="1" applyBorder="1" applyAlignment="1" applyProtection="1">
      <alignment vertical="top" wrapText="1"/>
    </xf>
    <xf numFmtId="10" fontId="1" fillId="0" borderId="1" xfId="0" applyNumberFormat="1" applyFont="1" applyFill="1" applyBorder="1" applyProtection="1"/>
    <xf numFmtId="0" fontId="3" fillId="0" borderId="1" xfId="0" applyFont="1" applyFill="1" applyBorder="1" applyAlignment="1" applyProtection="1">
      <alignment wrapText="1"/>
    </xf>
    <xf numFmtId="0" fontId="3" fillId="0" borderId="1" xfId="0" applyFont="1" applyFill="1" applyBorder="1" applyAlignment="1" applyProtection="1">
      <alignment horizontal="right" wrapText="1"/>
    </xf>
    <xf numFmtId="10" fontId="3" fillId="0" borderId="1" xfId="0" applyNumberFormat="1" applyFont="1" applyFill="1" applyBorder="1" applyProtection="1"/>
    <xf numFmtId="0" fontId="6" fillId="0" borderId="1" xfId="0" applyFont="1" applyFill="1" applyBorder="1" applyAlignment="1" applyProtection="1">
      <alignment horizontal="center"/>
    </xf>
    <xf numFmtId="0" fontId="6" fillId="0" borderId="1" xfId="0" applyFont="1" applyFill="1" applyBorder="1" applyAlignment="1" applyProtection="1">
      <alignment wrapText="1"/>
    </xf>
    <xf numFmtId="164" fontId="3" fillId="0" borderId="1" xfId="0" applyNumberFormat="1" applyFont="1" applyFill="1" applyBorder="1" applyAlignment="1" applyProtection="1">
      <alignment horizontal="right" vertical="top" wrapText="1"/>
    </xf>
    <xf numFmtId="0" fontId="3" fillId="0" borderId="1" xfId="0" applyFont="1" applyFill="1" applyBorder="1" applyAlignment="1" applyProtection="1">
      <alignment horizontal="right" vertical="top" wrapText="1"/>
    </xf>
    <xf numFmtId="0" fontId="9" fillId="0" borderId="1" xfId="0" applyFont="1" applyFill="1" applyBorder="1" applyAlignment="1" applyProtection="1">
      <alignment horizontal="right" vertical="top" wrapText="1"/>
    </xf>
    <xf numFmtId="164" fontId="3" fillId="0" borderId="1" xfId="0" applyNumberFormat="1" applyFont="1" applyFill="1" applyBorder="1" applyAlignment="1" applyProtection="1">
      <alignment horizontal="right"/>
    </xf>
    <xf numFmtId="0" fontId="1" fillId="0" borderId="1" xfId="0" applyFont="1" applyFill="1" applyBorder="1" applyAlignment="1" applyProtection="1">
      <alignment horizontal="right"/>
    </xf>
    <xf numFmtId="0" fontId="12" fillId="0" borderId="1" xfId="0" applyFont="1" applyFill="1" applyBorder="1" applyProtection="1"/>
    <xf numFmtId="0" fontId="13" fillId="0" borderId="1" xfId="0" applyFont="1" applyFill="1" applyBorder="1" applyProtection="1"/>
    <xf numFmtId="0" fontId="15" fillId="0" borderId="1" xfId="0" applyFont="1" applyFill="1" applyBorder="1" applyProtection="1"/>
    <xf numFmtId="0" fontId="16" fillId="0" borderId="1" xfId="0" applyFont="1" applyFill="1" applyBorder="1" applyProtection="1"/>
    <xf numFmtId="0" fontId="3" fillId="0" borderId="1" xfId="0" applyFont="1" applyFill="1" applyBorder="1" applyAlignment="1" applyProtection="1">
      <alignment horizontal="right"/>
    </xf>
    <xf numFmtId="0" fontId="1" fillId="0" borderId="0" xfId="0" applyFont="1" applyFill="1" applyBorder="1" applyAlignment="1" applyProtection="1">
      <alignment vertical="center"/>
    </xf>
    <xf numFmtId="0" fontId="2" fillId="0" borderId="0" xfId="0" applyFont="1" applyFill="1" applyBorder="1" applyAlignment="1" applyProtection="1">
      <alignment horizontal="center"/>
    </xf>
    <xf numFmtId="0" fontId="3" fillId="0" borderId="0" xfId="0" applyFont="1" applyFill="1" applyBorder="1" applyProtection="1"/>
    <xf numFmtId="0" fontId="4" fillId="0" borderId="0" xfId="0" applyFont="1" applyFill="1" applyBorder="1" applyProtection="1"/>
    <xf numFmtId="0" fontId="5" fillId="0" borderId="0" xfId="0" applyFont="1" applyFill="1" applyBorder="1" applyAlignment="1" applyProtection="1">
      <alignment horizontal="center"/>
    </xf>
    <xf numFmtId="0" fontId="1" fillId="0" borderId="0" xfId="0" applyFont="1" applyFill="1" applyBorder="1" applyProtection="1"/>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8" fillId="0" borderId="0" xfId="0" applyFont="1" applyFill="1" applyBorder="1" applyAlignment="1" applyProtection="1">
      <alignment horizontal="left" wrapText="1"/>
    </xf>
    <xf numFmtId="0" fontId="8" fillId="0" borderId="0" xfId="0" applyFont="1" applyFill="1" applyBorder="1" applyAlignment="1" applyProtection="1">
      <alignment horizontal="left"/>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3"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11" fillId="0" borderId="0" xfId="0" applyFont="1" applyFill="1" applyBorder="1" applyProtection="1"/>
    <xf numFmtId="0" fontId="13" fillId="0" borderId="0" xfId="0" applyFont="1" applyFill="1" applyBorder="1" applyProtection="1"/>
    <xf numFmtId="0" fontId="14" fillId="0" borderId="0" xfId="0" applyFont="1" applyFill="1" applyBorder="1" applyProtection="1"/>
    <xf numFmtId="0" fontId="15" fillId="0" borderId="0" xfId="0" applyFont="1" applyFill="1" applyBorder="1" applyProtection="1"/>
    <xf numFmtId="0" fontId="16" fillId="0" borderId="0" xfId="0" applyFont="1" applyFill="1" applyBorder="1" applyProtection="1"/>
    <xf numFmtId="0" fontId="10" fillId="0" borderId="0" xfId="0"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7875;u%20m&#7851;u%20c&#244;ng%20khai%20t&#236;nh%20h&#236;nh%20th&#7921;c%20hi&#7879;n%20d&#7921;%20to&#225;n%20qu&#253;%20III%20-%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7875;u%20m&#7851;u%20c&#244;ng%20khai%20t&#236;nh%20h&#236;nh%20th&#7921;c%20hi&#7879;n%20d&#7921;%20to&#225;n%20qu&#253;%20IV%20-%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Desktop/My%20Documents/BC%20tai%20chinh/C&#244;ng%20khai%20TT61/2019/C&#244;ng%20khai%20theo%20qu&#253;/C&#244;ng%20khai%20d&#7921;%20to&#225;n%20qu&#253;%20TT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ý III"/>
    </sheetNames>
    <sheetDataSet>
      <sheetData sheetId="0">
        <row r="14">
          <cell r="D14">
            <v>152.30000000000001</v>
          </cell>
        </row>
        <row r="15">
          <cell r="D15">
            <v>195.7</v>
          </cell>
        </row>
        <row r="17">
          <cell r="D17">
            <v>60.920000000000009</v>
          </cell>
        </row>
        <row r="28">
          <cell r="D28">
            <v>109</v>
          </cell>
        </row>
        <row r="29">
          <cell r="D29">
            <v>873.4</v>
          </cell>
        </row>
        <row r="30">
          <cell r="D30">
            <v>4.2</v>
          </cell>
        </row>
        <row r="31">
          <cell r="D31">
            <v>36.799999999999997</v>
          </cell>
        </row>
        <row r="32">
          <cell r="D32">
            <v>46.2</v>
          </cell>
        </row>
        <row r="34">
          <cell r="D34">
            <v>0.8</v>
          </cell>
        </row>
        <row r="35">
          <cell r="D35">
            <v>22.3</v>
          </cell>
        </row>
        <row r="36">
          <cell r="D36">
            <v>5.6</v>
          </cell>
        </row>
        <row r="37">
          <cell r="D37">
            <v>61.9</v>
          </cell>
        </row>
        <row r="38">
          <cell r="D38">
            <v>26.1</v>
          </cell>
        </row>
        <row r="39">
          <cell r="D39">
            <v>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ý IV"/>
    </sheetNames>
    <sheetDataSet>
      <sheetData sheetId="0">
        <row r="14">
          <cell r="D14">
            <v>228.6</v>
          </cell>
        </row>
        <row r="15">
          <cell r="D15">
            <v>589</v>
          </cell>
        </row>
        <row r="17">
          <cell r="D17">
            <v>164.56</v>
          </cell>
        </row>
        <row r="28">
          <cell r="D28">
            <v>0</v>
          </cell>
        </row>
        <row r="29">
          <cell r="D29">
            <v>669.8</v>
          </cell>
        </row>
        <row r="30">
          <cell r="D30">
            <v>2.1</v>
          </cell>
        </row>
        <row r="31">
          <cell r="D31">
            <v>55.7</v>
          </cell>
        </row>
        <row r="32">
          <cell r="D32">
            <v>35.6</v>
          </cell>
        </row>
        <row r="33">
          <cell r="D33">
            <v>0.7</v>
          </cell>
        </row>
        <row r="34">
          <cell r="D34">
            <v>1</v>
          </cell>
        </row>
        <row r="35">
          <cell r="D35">
            <v>17.600000000000001</v>
          </cell>
        </row>
        <row r="36">
          <cell r="D36">
            <v>5.7</v>
          </cell>
        </row>
        <row r="37">
          <cell r="D37">
            <v>191.8</v>
          </cell>
        </row>
        <row r="38">
          <cell r="D38">
            <v>156.9</v>
          </cell>
        </row>
        <row r="41">
          <cell r="D41">
            <v>179.4</v>
          </cell>
        </row>
        <row r="44">
          <cell r="D44">
            <v>3.6</v>
          </cell>
        </row>
        <row r="45">
          <cell r="D45">
            <v>17.899999999999999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ý I"/>
      <sheetName val="Quý II"/>
      <sheetName val="6 tháng đầu"/>
      <sheetName val="Quý III"/>
      <sheetName val="Quý IV"/>
      <sheetName val="6 tháng cuối"/>
      <sheetName val="Năm"/>
    </sheetNames>
    <sheetDataSet>
      <sheetData sheetId="0">
        <row r="13">
          <cell r="D13">
            <v>488</v>
          </cell>
        </row>
      </sheetData>
      <sheetData sheetId="1">
        <row r="13">
          <cell r="D13">
            <v>267</v>
          </cell>
        </row>
      </sheetData>
      <sheetData sheetId="2">
        <row r="13">
          <cell r="D13">
            <v>755</v>
          </cell>
        </row>
      </sheetData>
      <sheetData sheetId="3">
        <row r="24">
          <cell r="D24">
            <v>1194</v>
          </cell>
        </row>
      </sheetData>
      <sheetData sheetId="4">
        <row r="13">
          <cell r="D13">
            <v>693</v>
          </cell>
        </row>
      </sheetData>
      <sheetData sheetId="5">
        <row r="13">
          <cell r="D13">
            <v>693</v>
          </cell>
        </row>
        <row r="14">
          <cell r="D14">
            <v>202</v>
          </cell>
        </row>
        <row r="15">
          <cell r="D15">
            <v>491</v>
          </cell>
        </row>
        <row r="16">
          <cell r="D16">
            <v>693</v>
          </cell>
        </row>
        <row r="17">
          <cell r="D17">
            <v>81</v>
          </cell>
        </row>
        <row r="20">
          <cell r="D20">
            <v>491</v>
          </cell>
        </row>
        <row r="22">
          <cell r="D22">
            <v>121</v>
          </cell>
        </row>
        <row r="24">
          <cell r="D24">
            <v>2498</v>
          </cell>
        </row>
        <row r="25">
          <cell r="D25">
            <v>2498</v>
          </cell>
        </row>
        <row r="27">
          <cell r="D27">
            <v>2185</v>
          </cell>
        </row>
        <row r="29">
          <cell r="D29">
            <v>1583</v>
          </cell>
        </row>
        <row r="30">
          <cell r="D30">
            <v>8</v>
          </cell>
        </row>
        <row r="31">
          <cell r="D31">
            <v>62</v>
          </cell>
        </row>
        <row r="32">
          <cell r="D32">
            <v>100</v>
          </cell>
        </row>
        <row r="33">
          <cell r="D33">
            <v>7</v>
          </cell>
        </row>
        <row r="34">
          <cell r="D34">
            <v>28</v>
          </cell>
        </row>
        <row r="35">
          <cell r="D35">
            <v>91</v>
          </cell>
        </row>
        <row r="36">
          <cell r="D36">
            <v>14</v>
          </cell>
        </row>
        <row r="37">
          <cell r="D37">
            <v>204</v>
          </cell>
        </row>
        <row r="38">
          <cell r="D38">
            <v>48</v>
          </cell>
        </row>
        <row r="39">
          <cell r="D39">
            <v>40</v>
          </cell>
        </row>
        <row r="40">
          <cell r="D40">
            <v>313</v>
          </cell>
        </row>
        <row r="41">
          <cell r="D41">
            <v>308</v>
          </cell>
        </row>
        <row r="43">
          <cell r="D43">
            <v>3</v>
          </cell>
        </row>
        <row r="44">
          <cell r="D44">
            <v>2</v>
          </cell>
        </row>
      </sheetData>
      <sheetData sheetId="6">
        <row r="13">
          <cell r="D13">
            <v>1448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H48"/>
  <sheetViews>
    <sheetView tabSelected="1" showRuler="0" topLeftCell="A5" zoomScaleNormal="100" workbookViewId="0">
      <selection activeCell="E11" sqref="E11"/>
    </sheetView>
  </sheetViews>
  <sheetFormatPr defaultRowHeight="18.75" x14ac:dyDescent="0.3"/>
  <cols>
    <col min="1" max="1" width="4.375" style="50" customWidth="1"/>
    <col min="2" max="2" width="37" style="50" customWidth="1"/>
    <col min="3" max="3" width="7.75" style="50" customWidth="1"/>
    <col min="4" max="4" width="9.5" style="50" customWidth="1"/>
    <col min="5" max="5" width="12.625" style="50" customWidth="1"/>
    <col min="6" max="6" width="17.625" style="50" customWidth="1"/>
    <col min="7" max="7" width="9" style="50"/>
    <col min="8" max="8" width="9.125" style="32" customWidth="1"/>
    <col min="9" max="16384" width="9" style="32"/>
  </cols>
  <sheetData>
    <row r="1" spans="1:8" ht="16.5" x14ac:dyDescent="0.25">
      <c r="A1" s="29" t="s">
        <v>50</v>
      </c>
      <c r="B1" s="29"/>
      <c r="C1" s="30" t="s">
        <v>49</v>
      </c>
      <c r="D1" s="30"/>
      <c r="E1" s="30"/>
      <c r="F1" s="30"/>
      <c r="G1" s="31"/>
      <c r="H1" s="31"/>
    </row>
    <row r="2" spans="1:8" x14ac:dyDescent="0.3">
      <c r="A2" s="29" t="s">
        <v>48</v>
      </c>
      <c r="B2" s="29"/>
      <c r="C2" s="33" t="s">
        <v>47</v>
      </c>
      <c r="D2" s="33"/>
      <c r="E2" s="33"/>
      <c r="F2" s="33"/>
      <c r="G2" s="31"/>
      <c r="H2" s="31"/>
    </row>
    <row r="3" spans="1:8" ht="9.75" customHeight="1" x14ac:dyDescent="0.25">
      <c r="A3" s="34"/>
      <c r="B3" s="34"/>
      <c r="C3" s="35"/>
      <c r="D3" s="35"/>
      <c r="E3" s="35"/>
      <c r="F3" s="35"/>
      <c r="G3" s="31"/>
      <c r="H3" s="31"/>
    </row>
    <row r="4" spans="1:8" x14ac:dyDescent="0.3">
      <c r="A4" s="34"/>
      <c r="B4" s="34"/>
      <c r="C4" s="36" t="s">
        <v>46</v>
      </c>
      <c r="D4" s="36"/>
      <c r="E4" s="36"/>
      <c r="F4" s="36"/>
      <c r="G4" s="31"/>
      <c r="H4" s="31"/>
    </row>
    <row r="5" spans="1:8" ht="30" customHeight="1" x14ac:dyDescent="0.25">
      <c r="A5" s="37" t="s">
        <v>45</v>
      </c>
      <c r="B5" s="37"/>
      <c r="C5" s="37"/>
      <c r="D5" s="37"/>
      <c r="E5" s="37"/>
      <c r="F5" s="37"/>
      <c r="G5" s="31"/>
      <c r="H5" s="31"/>
    </row>
    <row r="6" spans="1:8" ht="37.5" customHeight="1" x14ac:dyDescent="0.25">
      <c r="A6" s="38" t="s">
        <v>44</v>
      </c>
      <c r="B6" s="39"/>
      <c r="C6" s="39"/>
      <c r="D6" s="39"/>
      <c r="E6" s="39"/>
      <c r="F6" s="39"/>
      <c r="G6" s="31"/>
      <c r="H6" s="31"/>
    </row>
    <row r="7" spans="1:8" ht="52.5" customHeight="1" x14ac:dyDescent="0.25">
      <c r="A7" s="40" t="s">
        <v>43</v>
      </c>
      <c r="B7" s="41"/>
      <c r="C7" s="41"/>
      <c r="D7" s="41"/>
      <c r="E7" s="41"/>
      <c r="F7" s="41"/>
      <c r="G7" s="31"/>
      <c r="H7" s="31"/>
    </row>
    <row r="8" spans="1:8" ht="34.5" customHeight="1" x14ac:dyDescent="0.25">
      <c r="A8" s="38" t="s">
        <v>42</v>
      </c>
      <c r="B8" s="38"/>
      <c r="C8" s="38"/>
      <c r="D8" s="38"/>
      <c r="E8" s="38"/>
      <c r="F8" s="38"/>
      <c r="G8" s="31"/>
      <c r="H8" s="31"/>
    </row>
    <row r="9" spans="1:8" ht="21.75" customHeight="1" x14ac:dyDescent="0.25">
      <c r="A9" s="42"/>
      <c r="B9" s="42"/>
      <c r="C9" s="42"/>
      <c r="D9" s="42"/>
      <c r="E9" s="43" t="s">
        <v>41</v>
      </c>
      <c r="F9" s="43"/>
      <c r="G9" s="42"/>
      <c r="H9" s="31"/>
    </row>
    <row r="10" spans="1:8" s="44" customFormat="1" ht="63" customHeight="1" x14ac:dyDescent="0.3">
      <c r="A10" s="3" t="s">
        <v>40</v>
      </c>
      <c r="B10" s="4" t="s">
        <v>39</v>
      </c>
      <c r="C10" s="3" t="s">
        <v>38</v>
      </c>
      <c r="D10" s="3" t="s">
        <v>37</v>
      </c>
      <c r="E10" s="3" t="s">
        <v>36</v>
      </c>
      <c r="F10" s="3" t="s">
        <v>35</v>
      </c>
      <c r="G10" s="42"/>
      <c r="H10" s="42"/>
    </row>
    <row r="11" spans="1:8" ht="15.75" x14ac:dyDescent="0.25">
      <c r="A11" s="5">
        <v>1</v>
      </c>
      <c r="B11" s="5">
        <v>2</v>
      </c>
      <c r="C11" s="5">
        <v>3</v>
      </c>
      <c r="D11" s="5">
        <v>4</v>
      </c>
      <c r="E11" s="5">
        <v>5</v>
      </c>
      <c r="F11" s="5">
        <v>6</v>
      </c>
      <c r="G11" s="31"/>
      <c r="H11" s="31"/>
    </row>
    <row r="12" spans="1:8" ht="18" customHeight="1" x14ac:dyDescent="0.25">
      <c r="A12" s="6" t="s">
        <v>34</v>
      </c>
      <c r="B12" s="7" t="s">
        <v>33</v>
      </c>
      <c r="C12" s="8"/>
      <c r="D12" s="9"/>
      <c r="E12" s="10"/>
      <c r="F12" s="9"/>
      <c r="G12" s="31"/>
      <c r="H12" s="31"/>
    </row>
    <row r="13" spans="1:8" s="45" customFormat="1" ht="18" customHeight="1" x14ac:dyDescent="0.25">
      <c r="A13" s="6" t="s">
        <v>19</v>
      </c>
      <c r="B13" s="7" t="s">
        <v>32</v>
      </c>
      <c r="C13" s="11">
        <f>SUM(C14:C15)</f>
        <v>1774.3000000000002</v>
      </c>
      <c r="D13" s="12">
        <f>SUM(D14:D15)</f>
        <v>1165.5999999999999</v>
      </c>
      <c r="E13" s="13">
        <f>D13/C13</f>
        <v>0.65693512934678455</v>
      </c>
      <c r="F13" s="13">
        <f>D13/'[3]6 tháng cuối'!D13</f>
        <v>1.6819624819624819</v>
      </c>
      <c r="G13" s="34"/>
      <c r="H13" s="34"/>
    </row>
    <row r="14" spans="1:8" ht="18" customHeight="1" x14ac:dyDescent="0.25">
      <c r="A14" s="2">
        <v>1</v>
      </c>
      <c r="B14" s="14" t="s">
        <v>23</v>
      </c>
      <c r="C14" s="15">
        <v>482.6</v>
      </c>
      <c r="D14" s="1">
        <f>'[1]Quý III'!D14+'[2]Quý IV'!D14</f>
        <v>380.9</v>
      </c>
      <c r="E14" s="16">
        <f>D14/C14</f>
        <v>0.7892664732697886</v>
      </c>
      <c r="F14" s="16">
        <f>D14/'[3]6 tháng cuối'!D14</f>
        <v>1.8856435643564355</v>
      </c>
      <c r="G14" s="31"/>
      <c r="H14" s="31"/>
    </row>
    <row r="15" spans="1:8" ht="18" customHeight="1" x14ac:dyDescent="0.25">
      <c r="A15" s="2">
        <v>2</v>
      </c>
      <c r="B15" s="14" t="s">
        <v>26</v>
      </c>
      <c r="C15" s="15">
        <f>473+818.7</f>
        <v>1291.7</v>
      </c>
      <c r="D15" s="1">
        <f>'[1]Quý III'!D15+'[2]Quý IV'!D15</f>
        <v>784.7</v>
      </c>
      <c r="E15" s="16">
        <f>D15/C15</f>
        <v>0.60749400015483468</v>
      </c>
      <c r="F15" s="16">
        <f>D15/'[3]6 tháng cuối'!D15</f>
        <v>1.5981670061099797</v>
      </c>
      <c r="G15" s="31"/>
      <c r="H15" s="31"/>
    </row>
    <row r="16" spans="1:8" s="45" customFormat="1" ht="18" customHeight="1" x14ac:dyDescent="0.25">
      <c r="A16" s="6" t="s">
        <v>31</v>
      </c>
      <c r="B16" s="7" t="s">
        <v>30</v>
      </c>
      <c r="C16" s="11">
        <f>C17+C20+C22</f>
        <v>1774.3</v>
      </c>
      <c r="D16" s="11">
        <f>D17+D20+D22</f>
        <v>1165.5999999999999</v>
      </c>
      <c r="E16" s="13">
        <f>D16/C16</f>
        <v>0.65693512934678466</v>
      </c>
      <c r="F16" s="13">
        <f>D16/'[3]6 tháng cuối'!D16</f>
        <v>1.6819624819624819</v>
      </c>
      <c r="G16" s="34"/>
      <c r="H16" s="34"/>
    </row>
    <row r="17" spans="1:8" ht="18" customHeight="1" x14ac:dyDescent="0.25">
      <c r="A17" s="17">
        <v>1</v>
      </c>
      <c r="B17" s="18" t="s">
        <v>29</v>
      </c>
      <c r="C17" s="19">
        <f>C14*40%</f>
        <v>193.04000000000002</v>
      </c>
      <c r="D17" s="1">
        <f>'[1]Quý III'!D17+'[2]Quý IV'!D17</f>
        <v>225.48000000000002</v>
      </c>
      <c r="E17" s="16">
        <f>D17/C17</f>
        <v>1.1680480729382512</v>
      </c>
      <c r="F17" s="16">
        <f>D17/'[3]6 tháng cuối'!D17</f>
        <v>2.7837037037037038</v>
      </c>
      <c r="G17" s="31"/>
      <c r="H17" s="31"/>
    </row>
    <row r="18" spans="1:8" ht="18" customHeight="1" x14ac:dyDescent="0.25">
      <c r="A18" s="2" t="s">
        <v>28</v>
      </c>
      <c r="B18" s="14" t="s">
        <v>15</v>
      </c>
      <c r="C18" s="20"/>
      <c r="D18" s="1"/>
      <c r="E18" s="16"/>
      <c r="F18" s="13"/>
      <c r="G18" s="31"/>
      <c r="H18" s="31"/>
    </row>
    <row r="19" spans="1:8" ht="18" customHeight="1" x14ac:dyDescent="0.25">
      <c r="A19" s="2" t="s">
        <v>27</v>
      </c>
      <c r="B19" s="14" t="s">
        <v>6</v>
      </c>
      <c r="C19" s="21"/>
      <c r="D19" s="1"/>
      <c r="E19" s="16"/>
      <c r="F19" s="13"/>
      <c r="G19" s="31"/>
      <c r="H19" s="31"/>
    </row>
    <row r="20" spans="1:8" ht="18" customHeight="1" x14ac:dyDescent="0.25">
      <c r="A20" s="17">
        <v>2</v>
      </c>
      <c r="B20" s="18" t="s">
        <v>26</v>
      </c>
      <c r="C20" s="20">
        <f>C15</f>
        <v>1291.7</v>
      </c>
      <c r="D20" s="1">
        <f>D15</f>
        <v>784.7</v>
      </c>
      <c r="E20" s="16">
        <f>D20/C20</f>
        <v>0.60749400015483468</v>
      </c>
      <c r="F20" s="16">
        <f>D20/'[3]6 tháng cuối'!D20</f>
        <v>1.5981670061099797</v>
      </c>
      <c r="G20" s="31"/>
      <c r="H20" s="31"/>
    </row>
    <row r="21" spans="1:8" ht="18" customHeight="1" x14ac:dyDescent="0.25">
      <c r="A21" s="6" t="s">
        <v>25</v>
      </c>
      <c r="B21" s="7" t="s">
        <v>24</v>
      </c>
      <c r="C21" s="20"/>
      <c r="D21" s="1"/>
      <c r="E21" s="16"/>
      <c r="F21" s="16"/>
      <c r="G21" s="31"/>
      <c r="H21" s="31"/>
    </row>
    <row r="22" spans="1:8" ht="18" customHeight="1" x14ac:dyDescent="0.25">
      <c r="A22" s="2">
        <v>1</v>
      </c>
      <c r="B22" s="14" t="s">
        <v>23</v>
      </c>
      <c r="C22" s="22">
        <f>C14-C17</f>
        <v>289.56</v>
      </c>
      <c r="D22" s="1">
        <f>D14-D17</f>
        <v>155.41999999999996</v>
      </c>
      <c r="E22" s="16">
        <f>D22/C22</f>
        <v>0.53674540682414684</v>
      </c>
      <c r="F22" s="16">
        <f>D22/'[3]6 tháng cuối'!D22</f>
        <v>1.284462809917355</v>
      </c>
      <c r="G22" s="31"/>
      <c r="H22" s="31"/>
    </row>
    <row r="23" spans="1:8" ht="18" customHeight="1" x14ac:dyDescent="0.25">
      <c r="A23" s="2">
        <v>2</v>
      </c>
      <c r="B23" s="14" t="s">
        <v>22</v>
      </c>
      <c r="C23" s="20"/>
      <c r="D23" s="1"/>
      <c r="E23" s="16"/>
      <c r="F23" s="16"/>
      <c r="G23" s="31"/>
      <c r="H23" s="31"/>
    </row>
    <row r="24" spans="1:8" ht="18" customHeight="1" x14ac:dyDescent="0.25">
      <c r="A24" s="6" t="s">
        <v>21</v>
      </c>
      <c r="B24" s="7" t="s">
        <v>20</v>
      </c>
      <c r="C24" s="11">
        <f>C25</f>
        <v>5043.5000000000009</v>
      </c>
      <c r="D24" s="11">
        <f>D25</f>
        <v>2543.1</v>
      </c>
      <c r="E24" s="13">
        <f>D24/C24</f>
        <v>0.5042331714087438</v>
      </c>
      <c r="F24" s="13">
        <f>D24/'[3]6 tháng cuối'!D24</f>
        <v>1.0180544435548438</v>
      </c>
      <c r="G24" s="31"/>
      <c r="H24" s="31"/>
    </row>
    <row r="25" spans="1:8" ht="18" customHeight="1" x14ac:dyDescent="0.25">
      <c r="A25" s="6" t="s">
        <v>19</v>
      </c>
      <c r="B25" s="7" t="s">
        <v>18</v>
      </c>
      <c r="C25" s="11">
        <f>C27+C40+C46</f>
        <v>5043.5000000000009</v>
      </c>
      <c r="D25" s="11">
        <f>D27+D40</f>
        <v>2543.1</v>
      </c>
      <c r="E25" s="13">
        <f>D25/C25</f>
        <v>0.5042331714087438</v>
      </c>
      <c r="F25" s="13">
        <f>D25/'[3]6 tháng cuối'!D25</f>
        <v>1.0180544435548438</v>
      </c>
      <c r="G25" s="31"/>
      <c r="H25" s="31"/>
    </row>
    <row r="26" spans="1:8" ht="18" customHeight="1" x14ac:dyDescent="0.25">
      <c r="A26" s="6">
        <v>1</v>
      </c>
      <c r="B26" s="7" t="s">
        <v>17</v>
      </c>
      <c r="C26" s="11"/>
      <c r="D26" s="1"/>
      <c r="E26" s="16"/>
      <c r="F26" s="13"/>
      <c r="G26" s="31"/>
      <c r="H26" s="31"/>
    </row>
    <row r="27" spans="1:8" s="45" customFormat="1" ht="18" customHeight="1" x14ac:dyDescent="0.25">
      <c r="A27" s="6" t="s">
        <v>16</v>
      </c>
      <c r="B27" s="7" t="s">
        <v>15</v>
      </c>
      <c r="C27" s="23">
        <f>SUM(C28:C39)</f>
        <v>4495.0000000000009</v>
      </c>
      <c r="D27" s="23">
        <f>SUM(D28:D39)</f>
        <v>2342.1999999999998</v>
      </c>
      <c r="E27" s="13">
        <f>D27/C27</f>
        <v>0.521067853170189</v>
      </c>
      <c r="F27" s="13">
        <f>D27/'[3]6 tháng cuối'!D27</f>
        <v>1.0719450800915331</v>
      </c>
      <c r="G27" s="34"/>
      <c r="H27" s="34"/>
    </row>
    <row r="28" spans="1:8" ht="18" customHeight="1" x14ac:dyDescent="0.25">
      <c r="A28" s="2"/>
      <c r="B28" s="14" t="s">
        <v>14</v>
      </c>
      <c r="C28" s="24">
        <v>109</v>
      </c>
      <c r="D28" s="1">
        <f>'[1]Quý III'!D28+'[2]Quý IV'!D28</f>
        <v>109</v>
      </c>
      <c r="E28" s="16">
        <f>D28/C28</f>
        <v>1</v>
      </c>
      <c r="F28" s="16"/>
      <c r="G28" s="31"/>
      <c r="H28" s="31"/>
    </row>
    <row r="29" spans="1:8" ht="18" customHeight="1" x14ac:dyDescent="0.25">
      <c r="A29" s="2"/>
      <c r="B29" s="14" t="s">
        <v>5</v>
      </c>
      <c r="C29" s="24">
        <v>3558.3</v>
      </c>
      <c r="D29" s="1">
        <f>'[1]Quý III'!D29+'[2]Quý IV'!D29</f>
        <v>1543.1999999999998</v>
      </c>
      <c r="E29" s="16">
        <f>D29/C29</f>
        <v>0.43369024534187667</v>
      </c>
      <c r="F29" s="16">
        <f>D29/'[3]6 tháng cuối'!D29</f>
        <v>0.97485786481364489</v>
      </c>
      <c r="G29" s="31"/>
      <c r="H29" s="31"/>
    </row>
    <row r="30" spans="1:8" ht="18" customHeight="1" x14ac:dyDescent="0.25">
      <c r="A30" s="2"/>
      <c r="B30" s="14" t="s">
        <v>13</v>
      </c>
      <c r="C30" s="24">
        <v>8.4</v>
      </c>
      <c r="D30" s="1">
        <f>'[1]Quý III'!D30+'[2]Quý IV'!D30</f>
        <v>6.3000000000000007</v>
      </c>
      <c r="E30" s="16">
        <f>D30/C30</f>
        <v>0.75</v>
      </c>
      <c r="F30" s="16">
        <f>D30/'[3]6 tháng cuối'!D30</f>
        <v>0.78750000000000009</v>
      </c>
      <c r="G30" s="31"/>
      <c r="H30" s="31"/>
    </row>
    <row r="31" spans="1:8" ht="18" customHeight="1" x14ac:dyDescent="0.25">
      <c r="A31" s="2"/>
      <c r="B31" s="14" t="s">
        <v>12</v>
      </c>
      <c r="C31" s="24">
        <v>101.6</v>
      </c>
      <c r="D31" s="1">
        <f>'[1]Quý III'!D31+'[2]Quý IV'!D31</f>
        <v>92.5</v>
      </c>
      <c r="E31" s="16">
        <f>D31/C31</f>
        <v>0.91043307086614178</v>
      </c>
      <c r="F31" s="16">
        <f>D31/'[3]6 tháng cuối'!D31</f>
        <v>1.4919354838709677</v>
      </c>
      <c r="G31" s="31"/>
      <c r="H31" s="31"/>
    </row>
    <row r="32" spans="1:8" ht="18" customHeight="1" x14ac:dyDescent="0.25">
      <c r="A32" s="2"/>
      <c r="B32" s="14" t="s">
        <v>4</v>
      </c>
      <c r="C32" s="24">
        <v>164</v>
      </c>
      <c r="D32" s="1">
        <f>'[1]Quý III'!D32+'[2]Quý IV'!D32</f>
        <v>81.800000000000011</v>
      </c>
      <c r="E32" s="16">
        <f>D32/C32</f>
        <v>0.4987804878048781</v>
      </c>
      <c r="F32" s="16">
        <f>D32/'[3]6 tháng cuối'!D32</f>
        <v>0.81800000000000006</v>
      </c>
      <c r="G32" s="31"/>
      <c r="H32" s="31"/>
    </row>
    <row r="33" spans="1:8" ht="18" customHeight="1" x14ac:dyDescent="0.25">
      <c r="A33" s="2"/>
      <c r="B33" s="14" t="s">
        <v>11</v>
      </c>
      <c r="C33" s="24">
        <v>11</v>
      </c>
      <c r="D33" s="1">
        <f>'[1]Quý III'!D33+'[2]Quý IV'!D33</f>
        <v>0.7</v>
      </c>
      <c r="E33" s="16">
        <f>D33/C33</f>
        <v>6.363636363636363E-2</v>
      </c>
      <c r="F33" s="16">
        <f>D33/'[3]6 tháng cuối'!D33</f>
        <v>9.9999999999999992E-2</v>
      </c>
      <c r="G33" s="31"/>
      <c r="H33" s="31"/>
    </row>
    <row r="34" spans="1:8" ht="18" customHeight="1" x14ac:dyDescent="0.25">
      <c r="A34" s="2"/>
      <c r="B34" s="14" t="s">
        <v>2</v>
      </c>
      <c r="C34" s="24">
        <v>57</v>
      </c>
      <c r="D34" s="1">
        <f>'[1]Quý III'!D34+'[2]Quý IV'!D34</f>
        <v>1.8</v>
      </c>
      <c r="E34" s="16">
        <f>D34/C34</f>
        <v>3.1578947368421054E-2</v>
      </c>
      <c r="F34" s="16">
        <f>D34/'[3]6 tháng cuối'!D34</f>
        <v>6.4285714285714293E-2</v>
      </c>
      <c r="G34" s="31"/>
      <c r="H34" s="31"/>
    </row>
    <row r="35" spans="1:8" ht="18" customHeight="1" x14ac:dyDescent="0.25">
      <c r="A35" s="2"/>
      <c r="B35" s="14" t="s">
        <v>10</v>
      </c>
      <c r="C35" s="24">
        <f>175.5-54</f>
        <v>121.5</v>
      </c>
      <c r="D35" s="1">
        <f>'[1]Quý III'!D35+'[2]Quý IV'!D35</f>
        <v>39.900000000000006</v>
      </c>
      <c r="E35" s="16">
        <f>D35/C35</f>
        <v>0.32839506172839511</v>
      </c>
      <c r="F35" s="16">
        <f>D35/'[3]6 tháng cuối'!D35</f>
        <v>0.43846153846153851</v>
      </c>
      <c r="G35" s="31"/>
      <c r="H35" s="31"/>
    </row>
    <row r="36" spans="1:8" ht="18" customHeight="1" x14ac:dyDescent="0.25">
      <c r="A36" s="2"/>
      <c r="B36" s="14" t="s">
        <v>9</v>
      </c>
      <c r="C36" s="24">
        <v>21.6</v>
      </c>
      <c r="D36" s="1">
        <f>'[1]Quý III'!D36+'[2]Quý IV'!D36</f>
        <v>11.3</v>
      </c>
      <c r="E36" s="16">
        <f>D36/C36</f>
        <v>0.52314814814814814</v>
      </c>
      <c r="F36" s="16">
        <f>D36/'[3]6 tháng cuối'!D36</f>
        <v>0.80714285714285716</v>
      </c>
      <c r="G36" s="31"/>
      <c r="H36" s="31"/>
    </row>
    <row r="37" spans="1:8" ht="18" customHeight="1" x14ac:dyDescent="0.25">
      <c r="A37" s="2"/>
      <c r="B37" s="14" t="s">
        <v>3</v>
      </c>
      <c r="C37" s="24">
        <v>130.30000000000001</v>
      </c>
      <c r="D37" s="1">
        <f>'[1]Quý III'!D37+'[2]Quý IV'!D37</f>
        <v>253.70000000000002</v>
      </c>
      <c r="E37" s="16">
        <f>D37/C37</f>
        <v>1.9470452801227935</v>
      </c>
      <c r="F37" s="16">
        <f>D37/'[3]6 tháng cuối'!D37</f>
        <v>1.2436274509803922</v>
      </c>
      <c r="G37" s="31"/>
      <c r="H37" s="31"/>
    </row>
    <row r="38" spans="1:8" ht="18" customHeight="1" x14ac:dyDescent="0.25">
      <c r="A38" s="2"/>
      <c r="B38" s="14" t="s">
        <v>8</v>
      </c>
      <c r="C38" s="24">
        <v>184.3</v>
      </c>
      <c r="D38" s="1">
        <f>'[1]Quý III'!D38+'[2]Quý IV'!D38</f>
        <v>183</v>
      </c>
      <c r="E38" s="16">
        <f>D38/C38</f>
        <v>0.99294628323385781</v>
      </c>
      <c r="F38" s="16">
        <f>D38/'[3]6 tháng cuối'!D38</f>
        <v>3.8125</v>
      </c>
      <c r="G38" s="31"/>
      <c r="H38" s="31"/>
    </row>
    <row r="39" spans="1:8" ht="18" customHeight="1" x14ac:dyDescent="0.25">
      <c r="A39" s="2"/>
      <c r="B39" s="14" t="s">
        <v>1</v>
      </c>
      <c r="C39" s="24">
        <v>28</v>
      </c>
      <c r="D39" s="1">
        <f>'[1]Quý III'!D39+'[2]Quý IV'!D39</f>
        <v>19</v>
      </c>
      <c r="E39" s="16">
        <f>D39/C39</f>
        <v>0.6785714285714286</v>
      </c>
      <c r="F39" s="16">
        <f>D39/'[3]6 tháng cuối'!D39</f>
        <v>0.47499999999999998</v>
      </c>
      <c r="G39" s="31"/>
      <c r="H39" s="31"/>
    </row>
    <row r="40" spans="1:8" s="45" customFormat="1" ht="18" customHeight="1" x14ac:dyDescent="0.25">
      <c r="A40" s="6" t="s">
        <v>7</v>
      </c>
      <c r="B40" s="7" t="s">
        <v>6</v>
      </c>
      <c r="C40" s="23">
        <f>SUM(C41:C45)</f>
        <v>494.5</v>
      </c>
      <c r="D40" s="23">
        <f>SUM(D41:D48)</f>
        <v>200.9</v>
      </c>
      <c r="E40" s="13">
        <f>D40/C40</f>
        <v>0.40626895854398382</v>
      </c>
      <c r="F40" s="13">
        <f>D40/'[3]6 tháng cuối'!D40</f>
        <v>0.64185303514377001</v>
      </c>
      <c r="G40" s="46"/>
      <c r="H40" s="47"/>
    </row>
    <row r="41" spans="1:8" ht="18" customHeight="1" x14ac:dyDescent="0.25">
      <c r="A41" s="2"/>
      <c r="B41" s="14" t="s">
        <v>5</v>
      </c>
      <c r="C41" s="24">
        <v>473</v>
      </c>
      <c r="D41" s="26">
        <f>'[1]Quý III'!D41+'[2]Quý IV'!D41</f>
        <v>179.4</v>
      </c>
      <c r="E41" s="16">
        <f>D41/C41</f>
        <v>0.37928118393234672</v>
      </c>
      <c r="F41" s="16">
        <f>D41/'[3]6 tháng cuối'!D41</f>
        <v>0.58246753246753247</v>
      </c>
      <c r="G41" s="49"/>
      <c r="H41" s="48"/>
    </row>
    <row r="42" spans="1:8" ht="18" customHeight="1" x14ac:dyDescent="0.25">
      <c r="A42" s="2"/>
      <c r="B42" s="14" t="s">
        <v>4</v>
      </c>
      <c r="C42" s="24"/>
      <c r="D42" s="26">
        <f>'[1]Quý III'!D42+'[2]Quý IV'!D42</f>
        <v>0</v>
      </c>
      <c r="E42" s="16"/>
      <c r="F42" s="16"/>
      <c r="G42" s="49"/>
      <c r="H42" s="48"/>
    </row>
    <row r="43" spans="1:8" ht="18" customHeight="1" x14ac:dyDescent="0.25">
      <c r="A43" s="2"/>
      <c r="B43" s="14" t="s">
        <v>3</v>
      </c>
      <c r="C43" s="24"/>
      <c r="D43" s="26">
        <f>'[1]Quý III'!D43+'[2]Quý IV'!D43</f>
        <v>0</v>
      </c>
      <c r="E43" s="16"/>
      <c r="F43" s="16">
        <f>D43/'[3]6 tháng cuối'!D44</f>
        <v>0</v>
      </c>
      <c r="G43" s="49"/>
      <c r="H43" s="48"/>
    </row>
    <row r="44" spans="1:8" ht="18" customHeight="1" x14ac:dyDescent="0.25">
      <c r="A44" s="2"/>
      <c r="B44" s="14" t="s">
        <v>2</v>
      </c>
      <c r="C44" s="24">
        <v>3.6</v>
      </c>
      <c r="D44" s="26">
        <f>'[1]Quý III'!D44+'[2]Quý IV'!D44</f>
        <v>3.6</v>
      </c>
      <c r="E44" s="16"/>
      <c r="F44" s="16">
        <f>D44/'[3]6 tháng cuối'!$D$43</f>
        <v>1.2</v>
      </c>
      <c r="G44" s="49"/>
      <c r="H44" s="48"/>
    </row>
    <row r="45" spans="1:8" ht="18" customHeight="1" x14ac:dyDescent="0.25">
      <c r="A45" s="2"/>
      <c r="B45" s="14" t="s">
        <v>1</v>
      </c>
      <c r="C45" s="24">
        <v>17.899999999999999</v>
      </c>
      <c r="D45" s="26">
        <f>'[1]Quý III'!D45+'[2]Quý IV'!D45</f>
        <v>17.899999999999999</v>
      </c>
      <c r="E45" s="16"/>
      <c r="F45" s="13"/>
      <c r="G45" s="49"/>
      <c r="H45" s="48"/>
    </row>
    <row r="46" spans="1:8" s="45" customFormat="1" ht="31.5" customHeight="1" x14ac:dyDescent="0.25">
      <c r="A46" s="6">
        <v>1.3</v>
      </c>
      <c r="B46" s="7" t="s">
        <v>0</v>
      </c>
      <c r="C46" s="23">
        <v>54</v>
      </c>
      <c r="D46" s="25"/>
      <c r="E46" s="13"/>
      <c r="F46" s="13"/>
      <c r="G46" s="46"/>
      <c r="H46" s="47"/>
    </row>
    <row r="47" spans="1:8" s="45" customFormat="1" ht="18" customHeight="1" x14ac:dyDescent="0.25">
      <c r="A47" s="6"/>
      <c r="B47" s="7"/>
      <c r="C47" s="23"/>
      <c r="D47" s="25"/>
      <c r="E47" s="13"/>
      <c r="F47" s="13"/>
      <c r="G47" s="46"/>
      <c r="H47" s="47"/>
    </row>
    <row r="48" spans="1:8" ht="18" customHeight="1" x14ac:dyDescent="0.25">
      <c r="A48" s="2"/>
      <c r="B48" s="14"/>
      <c r="C48" s="28"/>
      <c r="D48" s="27"/>
      <c r="E48" s="16"/>
      <c r="F48" s="13"/>
      <c r="G48" s="49"/>
      <c r="H48" s="48"/>
    </row>
  </sheetData>
  <sheetProtection formatCells="0" formatColumns="0" formatRows="0" insertColumns="0" insertRows="0" insertHyperlinks="0" deleteColumns="0" deleteRows="0" sort="0" autoFilter="0" pivotTables="0"/>
  <mergeCells count="11">
    <mergeCell ref="A5:F5"/>
    <mergeCell ref="A6:F6"/>
    <mergeCell ref="A7:F7"/>
    <mergeCell ref="A8:F8"/>
    <mergeCell ref="E9:F9"/>
    <mergeCell ref="A1:B1"/>
    <mergeCell ref="C1:F1"/>
    <mergeCell ref="A2:B2"/>
    <mergeCell ref="C2:F2"/>
    <mergeCell ref="C3:F3"/>
    <mergeCell ref="C4:F4"/>
  </mergeCells>
  <pageMargins left="0.31496062992125984" right="0" top="0.55118110236220474" bottom="0.55118110236220474"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 tháng cuối</vt:lpstr>
      <vt:lpstr>'6 tháng cuối'!Print_Titles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Techsi.vn</dc:creator>
  <cp:lastModifiedBy>Techsi.vn</cp:lastModifiedBy>
  <dcterms:created xsi:type="dcterms:W3CDTF">2021-04-24T03:57:38Z</dcterms:created>
  <dcterms:modified xsi:type="dcterms:W3CDTF">2021-04-24T03:58:05Z</dcterms:modified>
</cp:coreProperties>
</file>